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swarithkale/Downloads/"/>
    </mc:Choice>
  </mc:AlternateContent>
  <xr:revisionPtr revIDLastSave="0" documentId="13_ncr:1_{D48BAB83-17B8-3A4B-8189-302AA2B1FF7A}" xr6:coauthVersionLast="47" xr6:coauthVersionMax="47" xr10:uidLastSave="{00000000-0000-0000-0000-000000000000}"/>
  <workbookProtection workbookAlgorithmName="SHA-512" workbookHashValue="OHpDzYw235FTyDt1l5q2IB27h1jzeztbzjj/s42X75UQYt4vPiiNtll/5gU6En6qwxlDzQzRnXXGf9buRkKdpw==" workbookSaltValue="afPaACBRFv1DcY3zvQP81Q==" workbookSpinCount="100000" lockStructure="1"/>
  <bookViews>
    <workbookView xWindow="0" yWindow="500" windowWidth="28800" windowHeight="16300" activeTab="1" xr2:uid="{00000000-000D-0000-FFFF-FFFF00000000}"/>
  </bookViews>
  <sheets>
    <sheet name="BOQ Road" sheetId="2" r:id="rId1"/>
    <sheet name="BOQ Road Sq ft format" sheetId="1"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7" i="2" l="1"/>
  <c r="F86" i="2"/>
  <c r="F87" i="2" s="1"/>
  <c r="M83" i="2"/>
  <c r="M84" i="2" s="1"/>
  <c r="F54" i="2"/>
  <c r="G54" i="2" s="1"/>
  <c r="F53" i="2"/>
  <c r="G53" i="2" s="1"/>
  <c r="F52" i="2"/>
  <c r="G52" i="2"/>
  <c r="G51" i="2"/>
  <c r="G50" i="2"/>
  <c r="G49" i="2"/>
  <c r="C49" i="2"/>
  <c r="G48" i="2"/>
  <c r="G47" i="2"/>
  <c r="G46" i="2"/>
  <c r="C46" i="2"/>
  <c r="G45" i="2"/>
  <c r="G44" i="2"/>
  <c r="G41" i="2"/>
  <c r="G40" i="2"/>
  <c r="G38" i="2"/>
  <c r="G36" i="2"/>
  <c r="G34" i="2"/>
  <c r="G31" i="2"/>
  <c r="G30" i="2"/>
  <c r="G29" i="2"/>
  <c r="G26" i="2"/>
  <c r="G15" i="2"/>
  <c r="G6" i="2"/>
  <c r="G5" i="2"/>
  <c r="G4" i="2"/>
  <c r="G3" i="2"/>
  <c r="G32" i="2" l="1"/>
  <c r="G42" i="2"/>
  <c r="G10" i="2"/>
  <c r="G11" i="2"/>
  <c r="G24" i="2"/>
  <c r="G55" i="2"/>
  <c r="G7" i="2"/>
  <c r="G20" i="2"/>
  <c r="G21" i="2"/>
  <c r="G23" i="2"/>
  <c r="G22" i="2"/>
  <c r="G25" i="2"/>
  <c r="E16" i="2"/>
  <c r="G16" i="2" s="1"/>
  <c r="G17" i="2" s="1"/>
  <c r="G37" i="1"/>
  <c r="G12" i="2" l="1"/>
  <c r="G27" i="2"/>
  <c r="G28" i="1"/>
  <c r="G21" i="1"/>
  <c r="G22" i="1"/>
  <c r="G14" i="1"/>
  <c r="G15" i="1"/>
  <c r="G17" i="1"/>
  <c r="G5" i="1"/>
  <c r="G7" i="1"/>
  <c r="G8" i="1"/>
  <c r="G10" i="1"/>
  <c r="G11" i="1"/>
  <c r="G3" i="1"/>
  <c r="G36" i="1"/>
  <c r="G35" i="1"/>
  <c r="G34" i="1"/>
  <c r="G33" i="1"/>
  <c r="G32" i="1"/>
  <c r="G31" i="1"/>
  <c r="G30" i="1"/>
  <c r="G29" i="1"/>
  <c r="G27" i="1"/>
  <c r="G25" i="1"/>
  <c r="G24" i="1"/>
  <c r="G19" i="1" l="1"/>
  <c r="G18" i="1" l="1"/>
  <c r="G23" i="1"/>
  <c r="G13" i="1"/>
  <c r="G4" i="1"/>
  <c r="G2" i="1"/>
</calcChain>
</file>

<file path=xl/sharedStrings.xml><?xml version="1.0" encoding="utf-8"?>
<sst xmlns="http://schemas.openxmlformats.org/spreadsheetml/2006/main" count="264" uniqueCount="80">
  <si>
    <t>Group</t>
  </si>
  <si>
    <t>LineItem Description</t>
  </si>
  <si>
    <t>Description</t>
  </si>
  <si>
    <t>Amount</t>
  </si>
  <si>
    <t>CuM</t>
  </si>
  <si>
    <t>Rmt</t>
  </si>
  <si>
    <t>Sqm</t>
  </si>
  <si>
    <t>MT</t>
  </si>
  <si>
    <t>Nos.</t>
  </si>
  <si>
    <t>Bituminous Courses</t>
  </si>
  <si>
    <t>Providing and applying primer coat over prepared surface of granular base with bitumen emulsion as per IS : 8887 and manufacturer's specification @ 0.6 kg/sqm with a self propelled or towed bitumen pressure sprayer equipped for spraying the material uniformely at specified rates and temperatures as per MORTH specification CI 502 &amp; 112 (including cleaning of road surface)</t>
  </si>
  <si>
    <t>Providing and applying tack coat on the prepared surface with bitumen emulsion as per IS: 8887 and approved quality @ 0.2 kg/sqm with the help of spray set fitted on bitumen Container (boiler) after cleaning the surface with brooms or soft brushes and finally dusting with old gunny bags and compressed air to receive bituminous treatment complete as per clause 502 of MoRT&amp;H specification including all material, labour, machinery, lighting, guarding and maintenance of diversion</t>
  </si>
  <si>
    <t>Providing and laying Dense Bituminous Macadam on prepared surface with specified graded crushed aggregates as per Table 500-10 and design mix for base/binder course including loading of material with F.E. loader, heating of binder(including cost of anti-stripping compound wherever required) aggregate and filler in hot mix plant 40-60 TPH transporting the mixed material by tippers to paver and laying with paver finisher fitted with electronic sensor control as per clause 507.3.5 to the required level and grade, compacting by power rollers and vibratory rollers or 150 to 250 KN pneumatic tyred roller with TP = 0.7 Mpa to achieve the desired density (approximately 2.3 tonne/cum) complete as per clause 507 of MoRT&amp;H specification but excluding primer/tack coat, including all material, labour, machinery, lighting, guarding and maintenance of diversion</t>
  </si>
  <si>
    <t>Providing and laying Bituminous Concrete as per design mix (approved by Engineer) on prepared surface with specified grade stone aggregate as per Table - 500-17 with bitumen for wearing course including loading of aggregate with F.E. loader and hot mixing of binder (including cost of anti-stripping compound wherever required) and 3% cement filler with aggregates in hot mix plant 40-60TPH transporting the mix material with tipper and laying with sensor paver finisher (as per clause 507.3.5) to the required level, grades and rolling with vibratory compactor and pneumatic tyred roller 150-250KN, TP=0.7 mpa, to acheive the derived density (approved by the department) excluding cost of primer/coat (Morth specification: clause- 509 &amp; 112</t>
  </si>
  <si>
    <t>P&amp;A Primer coat</t>
  </si>
  <si>
    <t>P&amp;A Tack coat</t>
  </si>
  <si>
    <t>P&amp;L Dense Bituminous Macadam</t>
  </si>
  <si>
    <t>P&amp;L Bituminous Concrete</t>
  </si>
  <si>
    <t>Base &amp; Sub Base Courses</t>
  </si>
  <si>
    <t>Providing and Laying Granular Sub-Base with Coarse Graded Material ( Table:- 400- 2) (Construction of granular sub-base by providing coarse graded material, spreading in uniform layers with motor grader on prepared surface, mixing by mix in place method with rotavator at OMC, and compacting with vibratory roller to achieve the desired density, complete as per clause 401)</t>
  </si>
  <si>
    <t>Providing, laying, spreading and compacting stone aggregate wet mix macadam (WMM) (as per table 400-10 and 400-11) specification including premixing the material with water to OMC in wer mix plant as per approved design mix, carriage of mixed material by tipper to site, laying in uniform layers with motor grader/Front end loader/paver finisher, in sub base/base course on a well prepared under base and compacting with vibratory roller to acheive the desired density including lighting, gaurding, barricading and maintenance of diversion etc. (Morth specification: clause406) by mechanical means with lead upto 20 km</t>
  </si>
  <si>
    <t>Granular Sub-Base with Coarse Graded Material</t>
  </si>
  <si>
    <t>Wet mix macadam (WMM)</t>
  </si>
  <si>
    <t>Subgrade</t>
  </si>
  <si>
    <t>Providing earth work in embankment with approved materials obtained from other sources upto lead of 50m. including all lifts, laying in layers of 20cm. to 30cm. thickness breaking clods, dressing to the required lines, curves, grades &amp; section, watering and compaction with vibratory roller with V-Sat attachment to achieve not less than 97 % of standard proctor density etc. complete  ( Material obtained from Other sources)</t>
  </si>
  <si>
    <t xml:space="preserve">Royalty for earthwork </t>
  </si>
  <si>
    <t>Earth work in embankment</t>
  </si>
  <si>
    <t>Major &amp; Minor Junctions</t>
  </si>
  <si>
    <t>Dense Bituminous Macadam</t>
  </si>
  <si>
    <t>Bituminous Concrete</t>
  </si>
  <si>
    <t>Tack coat</t>
  </si>
  <si>
    <t>Rigid Pavement</t>
  </si>
  <si>
    <t xml:space="preserve">Construction of dry lean cement concrete Sub- base over a prepared sub-grade with coarse and fine aggregate ( VSI grade finely washed crushed sand) conforming to IS: 383, the size of coarse aggregate not exceeding 25 mm, , cement content not to be less than 150 Kilogram/ cum, optimum moisture content to be determined during trial length construction, concrete strength not to be less than 10 Mpa at 7 days, mixed in a batching plant/ Weigh batch mixer, transported to site with all leads and lifts, laid with a paver with electronic sensor /by suitable means as approved by Engineer-in-charge , compacting with vibratory roller, finishing, curing and  including preparation of sub-grade surface if required etc. complete. </t>
  </si>
  <si>
    <t xml:space="preserve">Providing and laying in-situ M40 Grade unreinforced plain cement concrete pavement over a prepared sub base with 43 grade cement , coarse and fine aggregate ( VSI grade finely washed crushed sand) conforming to IS 383, using fine and coarse aggregates combined gradation as per Table 600-3 of MORTH Specification 2013, mixed in a batching and mixing plant/ non tilting mixer and Weigh batcher as per approved mix design, admixtures, transporting to site, spreading, laying with approved make paver,compacted and finished in a continuous operation, finishing to lines and grades as directed by Engineer-in-charge and curing by curing compound /by providing cement vata in cement Mortar 1:8 @0.6m X 0.6m centre to centre, admeasuring 80 mm at bottom and 40 mm at top with depth of 75mm and maintaining the same throughout curing period by any other method approved by Engineer-incharge. </t>
  </si>
  <si>
    <t>Providing and fixing heavy duty inter locking concrete Grey paving blocks of 60 mm thickness of having a strength of 300 Kilogram/Sq.cm. of approved quality and shape on a bed of crushed sand of 25 to 30 mm thick including skirting joints and cleaning  etc. complete</t>
  </si>
  <si>
    <t>In-situ M40 Grade unreinforced plain cement concrete</t>
  </si>
  <si>
    <t>Dry lean cement concrete Sub- base</t>
  </si>
  <si>
    <t>Heavy duty inter locking concrete Grey paving blocks-60mm thk</t>
  </si>
  <si>
    <t>Drainage Works</t>
  </si>
  <si>
    <t>Excavation for foundation  in earth, soils of all types, sand, gravel, soft murum including shoring and strutting, dewatering as necessary and disposing off excavated stuff as directed  etc. complete.</t>
  </si>
  <si>
    <t>Providing and laying Plain cement concrete M15 mix with stone aggregate 20mm nominal size mechnically mixed and vibrated, in foundation upto a depth of 1.50 below Ground level and or 1.50 meters above ground/bed level.</t>
  </si>
  <si>
    <t>Providing and laying Reinforced cement concrete M20 mix with stone agg-regate 20mm nominal size mechnically mixed and vibrated for bedplates excluding steel reinforcement but including centering and shuttering, laid in positon .[MoRTH Specification : Clause 1000/700]</t>
  </si>
  <si>
    <t>Providing, cutting, bending, hooking, tying  and laying in position TMT FE 500 steel bars for reinforcement for all RCC works as per detailed drawings etc. complete.</t>
  </si>
  <si>
    <t>Cast Iron grating</t>
  </si>
  <si>
    <t xml:space="preserve">Excavation </t>
  </si>
  <si>
    <t>P.C.C. M15</t>
  </si>
  <si>
    <t>R.C.C. M20</t>
  </si>
  <si>
    <t>Reinforcement FE500</t>
  </si>
  <si>
    <t>Miscellaneous items</t>
  </si>
  <si>
    <t>Road Marking</t>
  </si>
  <si>
    <t>Road Furniture</t>
  </si>
  <si>
    <t>Kerb Stone</t>
  </si>
  <si>
    <t>Road Studs</t>
  </si>
  <si>
    <t>Providing and laying cement concrete pipe of IS 458:2003 NP-3 class of 600mm diameter in proper line, level and slope etc. complete.
For Utility duct</t>
  </si>
  <si>
    <t>Street Light</t>
  </si>
  <si>
    <t>Hybrid ETC &amp; Toll Rehabilitation</t>
  </si>
  <si>
    <t>Traffic &amp; Medical Aid Post</t>
  </si>
  <si>
    <t>Foot Over Bridge</t>
  </si>
  <si>
    <t>Crash Barrier</t>
  </si>
  <si>
    <t xml:space="preserve">Glare Protection </t>
  </si>
  <si>
    <t>Cement concrete pipe</t>
  </si>
  <si>
    <t>Sr. No.</t>
  </si>
  <si>
    <t>Item No. as per SOR</t>
  </si>
  <si>
    <t>Description of Item</t>
  </si>
  <si>
    <t>Unit</t>
  </si>
  <si>
    <t>Quantity</t>
  </si>
  <si>
    <t>Rate (Rs.)</t>
  </si>
  <si>
    <t>Amount (Rs.)</t>
  </si>
  <si>
    <t>Cum</t>
  </si>
  <si>
    <t>Total</t>
  </si>
  <si>
    <t xml:space="preserve">Total </t>
  </si>
  <si>
    <t xml:space="preserve"> Providing and laying in-situ M40 Grade unreinforced plain cement concrete pavement over a prepared sub base with 43 grade cement , coarse and fine aggregate ( VSI grade finely washed crushed sand) conforming to IS 383, using fine and coarse aggregates combined gradation as per Table 600-3 of MORTH Specification 2013, mixed in a batching and mixing plant/ non tilting mixer and Weigh batcher as per approved mix design, admixtures, transporting to site, spreading, laying with approved make paver,compacted and finished in a continuous operation, finishing to lines and grades as directed by Engineer-in-charge and curing by curing compound /by providing cement vata in cement Mortar 1:8 @0.6m X 0.6m centre to centre, admeasuring 80 mm at bottom and 40 mm at top with depth of 75mm and maintaining the same throughout curing period by any other method approved by Engineer-incharge. </t>
  </si>
  <si>
    <t>Bill No.11 -Drainage Works</t>
  </si>
  <si>
    <t>tonne</t>
  </si>
  <si>
    <t>No</t>
  </si>
  <si>
    <t>No.s</t>
  </si>
  <si>
    <t>NS</t>
  </si>
  <si>
    <t>Nos</t>
  </si>
  <si>
    <t>Qty</t>
  </si>
  <si>
    <t>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</si>
</sst>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 #,##0.00_ ;_ * \-#,##0.00_ ;_ * &quot;-&quot;??_ ;_ @_ "/>
    <numFmt numFmtId="165" formatCode="_ * #,##0_ ;_ * \-#,##0_ ;_ * &quot;-&quot;??_ ;_ @_ "/>
    <numFmt numFmtId="166" formatCode="_(* #,##0_);_(* \(#,##0\);_(* &quot;-&quot;??_);_(@_)"/>
    <numFmt numFmtId="167" formatCode="0.000"/>
  </numFmts>
  <fonts count="10" x14ac:knownFonts="1">
    <font>
      <sz val="11"/>
      <color theme="1"/>
      <name val="Calibri"/>
      <family val="2"/>
      <scheme val="minor"/>
    </font>
    <font>
      <sz val="11"/>
      <color theme="1"/>
      <name val="Calibri"/>
      <family val="2"/>
      <scheme val="minor"/>
    </font>
    <font>
      <sz val="10"/>
      <color rgb="FF000000"/>
      <name val="Arial"/>
      <family val="2"/>
    </font>
    <font>
      <sz val="10"/>
      <color theme="1"/>
      <name val="Arial"/>
      <family val="2"/>
    </font>
    <font>
      <sz val="10"/>
      <name val="Arial"/>
      <family val="2"/>
    </font>
    <font>
      <sz val="10"/>
      <name val="Arial"/>
    </font>
    <font>
      <b/>
      <sz val="12"/>
      <name val="Calibri"/>
      <family val="2"/>
      <scheme val="minor"/>
    </font>
    <font>
      <sz val="12"/>
      <name val="Calibri"/>
      <family val="2"/>
      <scheme val="minor"/>
    </font>
    <font>
      <b/>
      <sz val="11"/>
      <name val="Arial"/>
      <family val="2"/>
    </font>
    <font>
      <b/>
      <sz val="11"/>
      <color theme="1"/>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164" fontId="1" fillId="0" borderId="0" applyFont="0" applyFill="0" applyBorder="0" applyAlignment="0" applyProtection="0"/>
    <xf numFmtId="0" fontId="5" fillId="0" borderId="0"/>
    <xf numFmtId="0" fontId="4" fillId="0" borderId="0"/>
  </cellStyleXfs>
  <cellXfs count="45">
    <xf numFmtId="0" fontId="0" fillId="0" borderId="0" xfId="0"/>
    <xf numFmtId="0" fontId="2" fillId="0" borderId="0" xfId="0" applyFont="1" applyFill="1" applyBorder="1" applyAlignment="1">
      <alignment horizontal="center"/>
    </xf>
    <xf numFmtId="0" fontId="2" fillId="0" borderId="0" xfId="0" applyFont="1" applyFill="1" applyBorder="1" applyAlignment="1">
      <alignment horizontal="left" vertical="top"/>
    </xf>
    <xf numFmtId="0" fontId="7" fillId="0" borderId="0" xfId="2" applyFont="1" applyAlignment="1">
      <alignment horizontal="center" vertical="center"/>
    </xf>
    <xf numFmtId="0" fontId="7" fillId="0" borderId="0" xfId="2" applyFont="1"/>
    <xf numFmtId="0" fontId="5" fillId="0" borderId="0" xfId="2"/>
    <xf numFmtId="0" fontId="6" fillId="0" borderId="1" xfId="3" applyFont="1" applyFill="1" applyBorder="1" applyAlignment="1">
      <alignment horizontal="center" vertical="center" wrapText="1"/>
    </xf>
    <xf numFmtId="0" fontId="7" fillId="0" borderId="1" xfId="2" applyFont="1" applyBorder="1" applyAlignment="1">
      <alignment horizontal="center" vertical="center"/>
    </xf>
    <xf numFmtId="0" fontId="7" fillId="0" borderId="1" xfId="2" applyFont="1" applyFill="1" applyBorder="1" applyAlignment="1">
      <alignment horizontal="center" vertical="center"/>
    </xf>
    <xf numFmtId="2" fontId="7" fillId="0" borderId="1" xfId="2" applyNumberFormat="1" applyFont="1" applyFill="1" applyBorder="1" applyAlignment="1">
      <alignment horizontal="center" vertical="center"/>
    </xf>
    <xf numFmtId="1" fontId="7" fillId="0" borderId="1" xfId="2" applyNumberFormat="1" applyFont="1" applyBorder="1" applyAlignment="1">
      <alignment horizontal="center" vertical="center"/>
    </xf>
    <xf numFmtId="0" fontId="6" fillId="0" borderId="1" xfId="2" applyFont="1" applyFill="1" applyBorder="1" applyAlignment="1">
      <alignment horizontal="center" vertical="center"/>
    </xf>
    <xf numFmtId="1" fontId="6" fillId="0" borderId="1" xfId="2" applyNumberFormat="1" applyFont="1" applyBorder="1" applyAlignment="1">
      <alignment horizontal="center" vertical="center"/>
    </xf>
    <xf numFmtId="0" fontId="6" fillId="0" borderId="1" xfId="2" applyFont="1" applyBorder="1" applyAlignment="1">
      <alignment horizontal="center" vertical="center"/>
    </xf>
    <xf numFmtId="43" fontId="7" fillId="0" borderId="1" xfId="2" applyNumberFormat="1" applyFont="1" applyFill="1" applyBorder="1" applyAlignment="1">
      <alignment horizontal="center" vertical="center"/>
    </xf>
    <xf numFmtId="166" fontId="7" fillId="0" borderId="1" xfId="2" applyNumberFormat="1" applyFont="1" applyBorder="1" applyAlignment="1">
      <alignment horizontal="center" vertical="center"/>
    </xf>
    <xf numFmtId="166" fontId="6" fillId="0" borderId="1" xfId="2" applyNumberFormat="1" applyFont="1" applyBorder="1" applyAlignment="1">
      <alignment horizontal="center" vertical="center"/>
    </xf>
    <xf numFmtId="0" fontId="7" fillId="0" borderId="1" xfId="2" applyFont="1" applyBorder="1" applyAlignment="1">
      <alignment horizontal="left" vertical="center" wrapText="1"/>
    </xf>
    <xf numFmtId="1" fontId="7" fillId="0" borderId="1" xfId="2" applyNumberFormat="1" applyFont="1" applyFill="1" applyBorder="1" applyAlignment="1">
      <alignment horizontal="center" vertical="center"/>
    </xf>
    <xf numFmtId="2" fontId="7" fillId="0" borderId="1" xfId="2" applyNumberFormat="1" applyFont="1" applyBorder="1" applyAlignment="1">
      <alignment horizontal="center" vertical="center"/>
    </xf>
    <xf numFmtId="0" fontId="8" fillId="0" borderId="0" xfId="2" applyFont="1" applyAlignment="1">
      <alignment vertical="center"/>
    </xf>
    <xf numFmtId="166" fontId="7" fillId="0" borderId="1" xfId="2" applyNumberFormat="1" applyFont="1" applyFill="1" applyBorder="1" applyAlignment="1">
      <alignment horizontal="center" vertical="center"/>
    </xf>
    <xf numFmtId="166" fontId="7" fillId="0" borderId="0" xfId="2" applyNumberFormat="1" applyFont="1"/>
    <xf numFmtId="167" fontId="5" fillId="0" borderId="0" xfId="2" applyNumberFormat="1"/>
    <xf numFmtId="0" fontId="7" fillId="0" borderId="0" xfId="2" applyFont="1" applyFill="1" applyAlignment="1">
      <alignment horizontal="center" vertical="center"/>
    </xf>
    <xf numFmtId="0" fontId="6" fillId="0" borderId="1" xfId="3" applyFont="1" applyFill="1" applyBorder="1" applyAlignment="1">
      <alignment horizontal="left" vertical="center" wrapText="1"/>
    </xf>
    <xf numFmtId="0" fontId="7" fillId="0" borderId="0" xfId="2" applyFont="1" applyAlignment="1">
      <alignment horizontal="left" vertical="center" wrapText="1"/>
    </xf>
    <xf numFmtId="0" fontId="7" fillId="0" borderId="1" xfId="2" applyFont="1" applyFill="1" applyBorder="1" applyAlignment="1">
      <alignment horizontal="left" vertical="center" wrapText="1"/>
    </xf>
    <xf numFmtId="0" fontId="2" fillId="0" borderId="0" xfId="0" applyFont="1" applyFill="1" applyBorder="1" applyAlignment="1">
      <alignment horizontal="center" vertical="top"/>
    </xf>
    <xf numFmtId="0" fontId="9" fillId="2" borderId="0" xfId="0" applyFont="1" applyFill="1" applyBorder="1" applyAlignment="1">
      <alignment horizontal="center" vertical="center"/>
    </xf>
    <xf numFmtId="165" fontId="9" fillId="2" borderId="0" xfId="1" applyNumberFormat="1" applyFont="1" applyFill="1" applyBorder="1" applyAlignment="1">
      <alignment horizontal="center" vertical="center"/>
    </xf>
    <xf numFmtId="0" fontId="2" fillId="0" borderId="0" xfId="0" applyFont="1" applyFill="1" applyBorder="1" applyAlignment="1">
      <alignment horizontal="left" wrapText="1"/>
    </xf>
    <xf numFmtId="0" fontId="4" fillId="0" borderId="0" xfId="0" applyFont="1" applyFill="1" applyBorder="1" applyAlignment="1">
      <alignment horizontal="left" wrapText="1"/>
    </xf>
    <xf numFmtId="0" fontId="3" fillId="0" borderId="0" xfId="0" applyFont="1" applyFill="1" applyBorder="1" applyAlignment="1">
      <alignment horizontal="left" wrapText="1"/>
    </xf>
    <xf numFmtId="0" fontId="4" fillId="0" borderId="0" xfId="0" applyFont="1" applyFill="1" applyBorder="1" applyAlignment="1">
      <alignment wrapText="1"/>
    </xf>
    <xf numFmtId="165" fontId="2" fillId="0" borderId="0" xfId="1" applyNumberFormat="1" applyFont="1" applyFill="1" applyBorder="1" applyAlignment="1">
      <alignment horizontal="left" wrapText="1"/>
    </xf>
    <xf numFmtId="164" fontId="2" fillId="0" borderId="0" xfId="1" applyFont="1" applyFill="1" applyBorder="1" applyAlignment="1">
      <alignment horizontal="center" wrapText="1"/>
    </xf>
    <xf numFmtId="0" fontId="9" fillId="2" borderId="0" xfId="0" applyFont="1" applyFill="1" applyBorder="1" applyAlignment="1">
      <alignment horizontal="center" vertical="center" wrapText="1"/>
    </xf>
    <xf numFmtId="165" fontId="9" fillId="2" borderId="0" xfId="0" applyNumberFormat="1" applyFont="1" applyFill="1" applyBorder="1" applyAlignment="1">
      <alignment horizontal="center" vertical="center" wrapText="1"/>
    </xf>
    <xf numFmtId="165" fontId="9" fillId="2" borderId="0" xfId="1" applyNumberFormat="1" applyFont="1" applyFill="1" applyBorder="1" applyAlignment="1">
      <alignment horizontal="center" vertical="center" wrapText="1"/>
    </xf>
    <xf numFmtId="0" fontId="2" fillId="0" borderId="0" xfId="0" applyFont="1" applyFill="1" applyBorder="1" applyAlignment="1">
      <alignment horizontal="center" wrapText="1"/>
    </xf>
    <xf numFmtId="0" fontId="2" fillId="0" borderId="0" xfId="0" applyFont="1" applyFill="1" applyBorder="1" applyAlignment="1">
      <alignment horizontal="left" vertical="top" wrapText="1"/>
    </xf>
    <xf numFmtId="0" fontId="2" fillId="0" borderId="0" xfId="0" applyFont="1" applyFill="1" applyBorder="1" applyAlignment="1">
      <alignment horizontal="center" vertical="top" wrapText="1"/>
    </xf>
    <xf numFmtId="0" fontId="6" fillId="0" borderId="1" xfId="2" applyFont="1" applyFill="1" applyBorder="1" applyAlignment="1">
      <alignment horizontal="center" vertical="center" wrapText="1"/>
    </xf>
    <xf numFmtId="0" fontId="8" fillId="0" borderId="2" xfId="2" applyFont="1" applyBorder="1" applyAlignment="1">
      <alignment horizontal="center" vertical="center"/>
    </xf>
  </cellXfs>
  <cellStyles count="4">
    <cellStyle name="Comma" xfId="1" builtinId="3"/>
    <cellStyle name="Normal" xfId="0" builtinId="0"/>
    <cellStyle name="Normal 2" xfId="2" xr:uid="{00000000-0005-0000-0000-000002000000}"/>
    <cellStyle name="Normal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RVER1/Users/Mirali%20Thakkar/Downloads/Cost%20Estimate_Shirdi_R6%20%2008.0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parator"/>
      <sheetName val="Summary"/>
      <sheetName val="Abstract"/>
      <sheetName val="TCS QTY"/>
      <sheetName val="Junction QTY"/>
      <sheetName val="Summary of Pavement Quantities"/>
      <sheetName val="Drainage QTY"/>
      <sheetName val="FRL FROM C3D"/>
      <sheetName val="MNBR"/>
      <sheetName val="MJBR"/>
      <sheetName val="Culverts"/>
      <sheetName val="Miscellaneous item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4">
          <cell r="G4">
            <v>29331.600000000031</v>
          </cell>
        </row>
        <row r="8">
          <cell r="B8" t="str">
            <v>Crash Barrier</v>
          </cell>
        </row>
        <row r="14">
          <cell r="B14" t="str">
            <v xml:space="preserve">Glare Protection </v>
          </cell>
        </row>
      </sheetData>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7"/>
  <sheetViews>
    <sheetView zoomScale="80" zoomScaleNormal="80" workbookViewId="0">
      <selection activeCell="C3" sqref="C3"/>
    </sheetView>
  </sheetViews>
  <sheetFormatPr baseColWidth="10" defaultColWidth="9.1640625" defaultRowHeight="16" x14ac:dyDescent="0.2"/>
  <cols>
    <col min="1" max="2" width="9.1640625" style="3"/>
    <col min="3" max="3" width="71" style="26" customWidth="1"/>
    <col min="4" max="4" width="8.83203125" style="3" bestFit="1" customWidth="1"/>
    <col min="5" max="5" width="17" style="24" customWidth="1"/>
    <col min="6" max="6" width="11.6640625" style="24" bestFit="1" customWidth="1"/>
    <col min="7" max="7" width="18.5" style="3" customWidth="1"/>
    <col min="8" max="8" width="10.5" style="3" bestFit="1" customWidth="1"/>
    <col min="9" max="9" width="13.5" style="4" bestFit="1" customWidth="1"/>
    <col min="10" max="12" width="9.1640625" style="5"/>
    <col min="13" max="13" width="9.33203125" style="5" bestFit="1" customWidth="1"/>
    <col min="14" max="16384" width="9.1640625" style="5"/>
  </cols>
  <sheetData>
    <row r="1" spans="1:7" ht="51" x14ac:dyDescent="0.2">
      <c r="A1" s="6" t="s">
        <v>61</v>
      </c>
      <c r="B1" s="6" t="s">
        <v>62</v>
      </c>
      <c r="C1" s="25" t="s">
        <v>63</v>
      </c>
      <c r="D1" s="6" t="s">
        <v>64</v>
      </c>
      <c r="E1" s="6" t="s">
        <v>65</v>
      </c>
      <c r="F1" s="6" t="s">
        <v>66</v>
      </c>
      <c r="G1" s="6" t="s">
        <v>67</v>
      </c>
    </row>
    <row r="2" spans="1:7" x14ac:dyDescent="0.2">
      <c r="A2" s="43" t="s">
        <v>9</v>
      </c>
      <c r="B2" s="43"/>
      <c r="C2" s="43"/>
      <c r="D2" s="43"/>
      <c r="E2" s="43"/>
      <c r="F2" s="43"/>
      <c r="G2" s="43"/>
    </row>
    <row r="3" spans="1:7" ht="85" x14ac:dyDescent="0.2">
      <c r="A3" s="7">
        <v>1</v>
      </c>
      <c r="B3" s="7">
        <v>3.29</v>
      </c>
      <c r="C3" s="17" t="s">
        <v>10</v>
      </c>
      <c r="D3" s="7" t="s">
        <v>6</v>
      </c>
      <c r="E3" s="8">
        <v>48000</v>
      </c>
      <c r="F3" s="9">
        <v>35</v>
      </c>
      <c r="G3" s="10">
        <f>E3*F3</f>
        <v>1680000</v>
      </c>
    </row>
    <row r="4" spans="1:7" ht="119" x14ac:dyDescent="0.2">
      <c r="A4" s="7">
        <v>2</v>
      </c>
      <c r="B4" s="7">
        <v>3.32</v>
      </c>
      <c r="C4" s="17" t="s">
        <v>11</v>
      </c>
      <c r="D4" s="7" t="s">
        <v>6</v>
      </c>
      <c r="E4" s="8">
        <v>160000</v>
      </c>
      <c r="F4" s="9">
        <v>16</v>
      </c>
      <c r="G4" s="10">
        <f>E4*F4</f>
        <v>2560000</v>
      </c>
    </row>
    <row r="5" spans="1:7" ht="187" x14ac:dyDescent="0.2">
      <c r="A5" s="7">
        <v>3</v>
      </c>
      <c r="B5" s="7">
        <v>3.44</v>
      </c>
      <c r="C5" s="17" t="s">
        <v>12</v>
      </c>
      <c r="D5" s="7" t="s">
        <v>68</v>
      </c>
      <c r="E5" s="8">
        <v>74000</v>
      </c>
      <c r="F5" s="8">
        <v>7000</v>
      </c>
      <c r="G5" s="10">
        <f>E5*F5</f>
        <v>518000000</v>
      </c>
    </row>
    <row r="6" spans="1:7" ht="170" x14ac:dyDescent="0.2">
      <c r="A6" s="7">
        <v>4</v>
      </c>
      <c r="B6" s="7">
        <v>3.48</v>
      </c>
      <c r="C6" s="17" t="s">
        <v>13</v>
      </c>
      <c r="D6" s="7" t="s">
        <v>68</v>
      </c>
      <c r="E6" s="8">
        <v>37000</v>
      </c>
      <c r="F6" s="8">
        <v>7300</v>
      </c>
      <c r="G6" s="10">
        <f>E6*F6</f>
        <v>270100000</v>
      </c>
    </row>
    <row r="7" spans="1:7" x14ac:dyDescent="0.2">
      <c r="A7" s="7"/>
      <c r="B7" s="7"/>
      <c r="C7" s="17"/>
      <c r="D7" s="7"/>
      <c r="E7" s="8"/>
      <c r="F7" s="11" t="s">
        <v>69</v>
      </c>
      <c r="G7" s="12">
        <f>SUM(G3:G6)</f>
        <v>792340000</v>
      </c>
    </row>
    <row r="8" spans="1:7" x14ac:dyDescent="0.2">
      <c r="A8" s="7"/>
      <c r="B8" s="7"/>
      <c r="C8" s="17"/>
      <c r="D8" s="7"/>
      <c r="E8" s="8"/>
      <c r="F8" s="8"/>
      <c r="G8" s="7"/>
    </row>
    <row r="9" spans="1:7" x14ac:dyDescent="0.2">
      <c r="A9" s="43" t="s">
        <v>18</v>
      </c>
      <c r="B9" s="43"/>
      <c r="C9" s="43" t="s">
        <v>18</v>
      </c>
      <c r="D9" s="43"/>
      <c r="E9" s="43"/>
      <c r="F9" s="43"/>
      <c r="G9" s="43"/>
    </row>
    <row r="10" spans="1:7" ht="85" x14ac:dyDescent="0.2">
      <c r="A10" s="7">
        <v>1</v>
      </c>
      <c r="B10" s="7">
        <v>3.05</v>
      </c>
      <c r="C10" s="17" t="s">
        <v>19</v>
      </c>
      <c r="D10" s="7" t="s">
        <v>68</v>
      </c>
      <c r="E10" s="8">
        <v>170000</v>
      </c>
      <c r="F10" s="9">
        <v>1800</v>
      </c>
      <c r="G10" s="7">
        <f>E10*F10</f>
        <v>306000000</v>
      </c>
    </row>
    <row r="11" spans="1:7" ht="136" x14ac:dyDescent="0.2">
      <c r="A11" s="7">
        <v>2</v>
      </c>
      <c r="B11" s="7">
        <v>3.23</v>
      </c>
      <c r="C11" s="17" t="s">
        <v>20</v>
      </c>
      <c r="D11" s="7" t="s">
        <v>68</v>
      </c>
      <c r="E11" s="8">
        <v>110000</v>
      </c>
      <c r="F11" s="9">
        <v>2200</v>
      </c>
      <c r="G11" s="7">
        <f>E11*F11</f>
        <v>242000000</v>
      </c>
    </row>
    <row r="12" spans="1:7" x14ac:dyDescent="0.2">
      <c r="A12" s="7"/>
      <c r="B12" s="7"/>
      <c r="C12" s="17"/>
      <c r="D12" s="7"/>
      <c r="E12" s="8"/>
      <c r="F12" s="11" t="s">
        <v>69</v>
      </c>
      <c r="G12" s="13">
        <f>SUM(G10:G11)</f>
        <v>548000000</v>
      </c>
    </row>
    <row r="13" spans="1:7" x14ac:dyDescent="0.2">
      <c r="A13" s="7"/>
      <c r="B13" s="7"/>
      <c r="C13" s="17"/>
      <c r="D13" s="7"/>
      <c r="E13" s="8"/>
      <c r="F13" s="8"/>
      <c r="G13" s="7"/>
    </row>
    <row r="14" spans="1:7" x14ac:dyDescent="0.2">
      <c r="A14" s="43" t="s">
        <v>23</v>
      </c>
      <c r="B14" s="43"/>
      <c r="C14" s="43" t="s">
        <v>18</v>
      </c>
      <c r="D14" s="43"/>
      <c r="E14" s="43"/>
      <c r="F14" s="43"/>
      <c r="G14" s="43"/>
    </row>
    <row r="15" spans="1:7" ht="102" x14ac:dyDescent="0.2">
      <c r="A15" s="7">
        <v>1</v>
      </c>
      <c r="B15" s="7">
        <v>2.2799999999999998</v>
      </c>
      <c r="C15" s="17" t="s">
        <v>24</v>
      </c>
      <c r="D15" s="7" t="s">
        <v>68</v>
      </c>
      <c r="E15" s="14">
        <v>93000</v>
      </c>
      <c r="F15" s="8">
        <v>400</v>
      </c>
      <c r="G15" s="15">
        <f>E15*F15</f>
        <v>37200000</v>
      </c>
    </row>
    <row r="16" spans="1:7" ht="17" x14ac:dyDescent="0.2">
      <c r="A16" s="7"/>
      <c r="B16" s="7"/>
      <c r="C16" s="17" t="s">
        <v>25</v>
      </c>
      <c r="D16" s="7" t="s">
        <v>68</v>
      </c>
      <c r="E16" s="14">
        <f>+E15</f>
        <v>93000</v>
      </c>
      <c r="F16" s="8">
        <v>120</v>
      </c>
      <c r="G16" s="15">
        <f>E16*F16</f>
        <v>11160000</v>
      </c>
    </row>
    <row r="17" spans="1:7" x14ac:dyDescent="0.2">
      <c r="A17" s="7"/>
      <c r="B17" s="7"/>
      <c r="C17" s="17"/>
      <c r="D17" s="7"/>
      <c r="E17" s="8"/>
      <c r="F17" s="11" t="s">
        <v>69</v>
      </c>
      <c r="G17" s="16">
        <f>SUM(G15:G16)</f>
        <v>48360000</v>
      </c>
    </row>
    <row r="18" spans="1:7" x14ac:dyDescent="0.2">
      <c r="A18" s="7"/>
      <c r="B18" s="7"/>
      <c r="C18" s="17"/>
      <c r="D18" s="7"/>
      <c r="E18" s="8"/>
      <c r="F18" s="8"/>
      <c r="G18" s="7"/>
    </row>
    <row r="19" spans="1:7" x14ac:dyDescent="0.2">
      <c r="A19" s="43" t="s">
        <v>27</v>
      </c>
      <c r="B19" s="43"/>
      <c r="C19" s="43"/>
      <c r="D19" s="43"/>
      <c r="E19" s="43"/>
      <c r="F19" s="43"/>
      <c r="G19" s="43"/>
    </row>
    <row r="20" spans="1:7" ht="187" x14ac:dyDescent="0.2">
      <c r="A20" s="7">
        <v>1</v>
      </c>
      <c r="B20" s="7">
        <v>3.44</v>
      </c>
      <c r="C20" s="17" t="s">
        <v>12</v>
      </c>
      <c r="D20" s="7" t="s">
        <v>68</v>
      </c>
      <c r="E20" s="14">
        <v>1500</v>
      </c>
      <c r="F20" s="8">
        <v>6000</v>
      </c>
      <c r="G20" s="15">
        <f>E20*F20</f>
        <v>9000000</v>
      </c>
    </row>
    <row r="21" spans="1:7" ht="170" x14ac:dyDescent="0.2">
      <c r="A21" s="7">
        <v>2</v>
      </c>
      <c r="B21" s="7">
        <v>3.48</v>
      </c>
      <c r="C21" s="17" t="s">
        <v>13</v>
      </c>
      <c r="D21" s="7" t="s">
        <v>68</v>
      </c>
      <c r="E21" s="14">
        <v>900</v>
      </c>
      <c r="F21" s="8">
        <v>7000</v>
      </c>
      <c r="G21" s="15">
        <f t="shared" ref="G21:G26" si="0">E21*F21</f>
        <v>6300000</v>
      </c>
    </row>
    <row r="22" spans="1:7" ht="136" x14ac:dyDescent="0.2">
      <c r="A22" s="7">
        <v>3</v>
      </c>
      <c r="B22" s="7">
        <v>3.23</v>
      </c>
      <c r="C22" s="17" t="s">
        <v>20</v>
      </c>
      <c r="D22" s="7" t="s">
        <v>68</v>
      </c>
      <c r="E22" s="14"/>
      <c r="F22" s="8">
        <v>1500</v>
      </c>
      <c r="G22" s="15">
        <f t="shared" si="0"/>
        <v>0</v>
      </c>
    </row>
    <row r="23" spans="1:7" ht="85" x14ac:dyDescent="0.2">
      <c r="A23" s="7">
        <v>4</v>
      </c>
      <c r="B23" s="7">
        <v>3.05</v>
      </c>
      <c r="C23" s="17" t="s">
        <v>19</v>
      </c>
      <c r="D23" s="7" t="s">
        <v>68</v>
      </c>
      <c r="E23" s="14"/>
      <c r="F23" s="8">
        <v>2000</v>
      </c>
      <c r="G23" s="15">
        <f t="shared" si="0"/>
        <v>0</v>
      </c>
    </row>
    <row r="24" spans="1:7" ht="102" x14ac:dyDescent="0.2">
      <c r="A24" s="7">
        <v>5</v>
      </c>
      <c r="B24" s="7">
        <v>2.2799999999999998</v>
      </c>
      <c r="C24" s="17" t="s">
        <v>24</v>
      </c>
      <c r="D24" s="7" t="s">
        <v>68</v>
      </c>
      <c r="E24" s="14"/>
      <c r="F24" s="8">
        <v>300</v>
      </c>
      <c r="G24" s="15">
        <f t="shared" si="0"/>
        <v>0</v>
      </c>
    </row>
    <row r="25" spans="1:7" ht="119" x14ac:dyDescent="0.2">
      <c r="A25" s="7">
        <v>6</v>
      </c>
      <c r="B25" s="7">
        <v>3.32</v>
      </c>
      <c r="C25" s="17" t="s">
        <v>11</v>
      </c>
      <c r="D25" s="7" t="s">
        <v>6</v>
      </c>
      <c r="E25" s="14">
        <v>41000</v>
      </c>
      <c r="F25" s="8">
        <v>16</v>
      </c>
      <c r="G25" s="15">
        <f t="shared" si="0"/>
        <v>656000</v>
      </c>
    </row>
    <row r="26" spans="1:7" ht="85" x14ac:dyDescent="0.2">
      <c r="A26" s="7">
        <v>7</v>
      </c>
      <c r="B26" s="7">
        <v>3.29</v>
      </c>
      <c r="C26" s="17" t="s">
        <v>10</v>
      </c>
      <c r="D26" s="7" t="s">
        <v>6</v>
      </c>
      <c r="E26" s="14"/>
      <c r="F26" s="8">
        <v>35</v>
      </c>
      <c r="G26" s="15">
        <f t="shared" si="0"/>
        <v>0</v>
      </c>
    </row>
    <row r="27" spans="1:7" x14ac:dyDescent="0.2">
      <c r="A27" s="7"/>
      <c r="B27" s="7"/>
      <c r="C27" s="17"/>
      <c r="D27" s="7"/>
      <c r="E27" s="8"/>
      <c r="F27" s="11" t="s">
        <v>70</v>
      </c>
      <c r="G27" s="16">
        <f>SUM(G20:G26)</f>
        <v>15956000</v>
      </c>
    </row>
    <row r="28" spans="1:7" x14ac:dyDescent="0.2">
      <c r="A28" s="43" t="s">
        <v>31</v>
      </c>
      <c r="B28" s="43"/>
      <c r="C28" s="43"/>
      <c r="D28" s="43"/>
      <c r="E28" s="43"/>
      <c r="F28" s="43"/>
      <c r="G28" s="43"/>
    </row>
    <row r="29" spans="1:7" ht="204" x14ac:dyDescent="0.2">
      <c r="A29" s="7">
        <v>1</v>
      </c>
      <c r="B29" s="7">
        <v>5.03</v>
      </c>
      <c r="C29" s="17" t="s">
        <v>71</v>
      </c>
      <c r="D29" s="7" t="s">
        <v>68</v>
      </c>
      <c r="E29" s="8">
        <v>160000</v>
      </c>
      <c r="F29" s="9">
        <v>6500</v>
      </c>
      <c r="G29" s="7">
        <f>+E29*F29</f>
        <v>1040000000</v>
      </c>
    </row>
    <row r="30" spans="1:7" ht="170" x14ac:dyDescent="0.2">
      <c r="A30" s="7">
        <v>2</v>
      </c>
      <c r="B30" s="7">
        <v>5.13</v>
      </c>
      <c r="C30" s="17" t="s">
        <v>32</v>
      </c>
      <c r="D30" s="7" t="s">
        <v>68</v>
      </c>
      <c r="E30" s="8">
        <v>85000</v>
      </c>
      <c r="F30" s="9">
        <v>3700</v>
      </c>
      <c r="G30" s="7">
        <f>+E30*F30</f>
        <v>314500000</v>
      </c>
    </row>
    <row r="31" spans="1:7" ht="68" x14ac:dyDescent="0.2">
      <c r="A31" s="7">
        <v>3</v>
      </c>
      <c r="B31" s="7">
        <v>33.49</v>
      </c>
      <c r="C31" s="17" t="s">
        <v>34</v>
      </c>
      <c r="D31" s="7" t="s">
        <v>6</v>
      </c>
      <c r="E31" s="8">
        <v>130000</v>
      </c>
      <c r="F31" s="8">
        <v>800</v>
      </c>
      <c r="G31" s="7">
        <f>+E31*F31</f>
        <v>104000000</v>
      </c>
    </row>
    <row r="32" spans="1:7" x14ac:dyDescent="0.2">
      <c r="A32" s="7"/>
      <c r="B32" s="7"/>
      <c r="C32" s="17"/>
      <c r="D32" s="7"/>
      <c r="E32" s="8"/>
      <c r="F32" s="11" t="s">
        <v>69</v>
      </c>
      <c r="G32" s="12">
        <f>SUM(G29:G31)</f>
        <v>1458500000</v>
      </c>
    </row>
    <row r="33" spans="1:9" x14ac:dyDescent="0.2">
      <c r="A33" s="43" t="s">
        <v>38</v>
      </c>
      <c r="B33" s="43" t="s">
        <v>72</v>
      </c>
      <c r="C33" s="43"/>
      <c r="D33" s="43"/>
      <c r="E33" s="43"/>
      <c r="F33" s="43"/>
      <c r="G33" s="43"/>
    </row>
    <row r="34" spans="1:9" ht="51" x14ac:dyDescent="0.2">
      <c r="A34" s="7">
        <v>1</v>
      </c>
      <c r="B34" s="7">
        <v>12.02</v>
      </c>
      <c r="C34" s="17" t="s">
        <v>39</v>
      </c>
      <c r="D34" s="7" t="s">
        <v>68</v>
      </c>
      <c r="E34" s="18">
        <v>42000</v>
      </c>
      <c r="F34" s="8">
        <v>200</v>
      </c>
      <c r="G34" s="10">
        <f>E34*F34</f>
        <v>8400000</v>
      </c>
    </row>
    <row r="35" spans="1:9" x14ac:dyDescent="0.2">
      <c r="A35" s="7"/>
      <c r="B35" s="7"/>
      <c r="C35" s="17"/>
      <c r="D35" s="7"/>
      <c r="E35" s="8"/>
      <c r="F35" s="8"/>
      <c r="G35" s="10"/>
    </row>
    <row r="36" spans="1:9" ht="51" x14ac:dyDescent="0.2">
      <c r="A36" s="7">
        <v>2</v>
      </c>
      <c r="B36" s="7">
        <v>12.55</v>
      </c>
      <c r="C36" s="17" t="s">
        <v>40</v>
      </c>
      <c r="D36" s="7" t="s">
        <v>68</v>
      </c>
      <c r="E36" s="18">
        <v>6000</v>
      </c>
      <c r="F36" s="8">
        <v>6300</v>
      </c>
      <c r="G36" s="10">
        <f t="shared" ref="G36:G41" si="1">E36*F36</f>
        <v>37800000</v>
      </c>
    </row>
    <row r="37" spans="1:9" x14ac:dyDescent="0.2">
      <c r="A37" s="7"/>
      <c r="B37" s="7"/>
      <c r="C37" s="17"/>
      <c r="D37" s="7"/>
      <c r="E37" s="8"/>
      <c r="F37" s="8"/>
      <c r="G37" s="10"/>
    </row>
    <row r="38" spans="1:9" ht="68" x14ac:dyDescent="0.2">
      <c r="A38" s="7">
        <v>3</v>
      </c>
      <c r="B38" s="7">
        <v>12.57</v>
      </c>
      <c r="C38" s="17" t="s">
        <v>41</v>
      </c>
      <c r="D38" s="7" t="s">
        <v>68</v>
      </c>
      <c r="E38" s="18">
        <v>29000</v>
      </c>
      <c r="F38" s="8">
        <v>7000</v>
      </c>
      <c r="G38" s="10">
        <f t="shared" si="1"/>
        <v>203000000</v>
      </c>
    </row>
    <row r="39" spans="1:9" x14ac:dyDescent="0.2">
      <c r="A39" s="7"/>
      <c r="B39" s="7"/>
      <c r="C39" s="17"/>
      <c r="D39" s="7"/>
      <c r="E39" s="8"/>
      <c r="F39" s="8"/>
      <c r="G39" s="10"/>
    </row>
    <row r="40" spans="1:9" ht="34" x14ac:dyDescent="0.2">
      <c r="A40" s="7">
        <v>4</v>
      </c>
      <c r="B40" s="7">
        <v>14.01</v>
      </c>
      <c r="C40" s="17" t="s">
        <v>42</v>
      </c>
      <c r="D40" s="7" t="s">
        <v>73</v>
      </c>
      <c r="E40" s="18">
        <v>1600</v>
      </c>
      <c r="F40" s="8">
        <v>63000</v>
      </c>
      <c r="G40" s="10">
        <f t="shared" si="1"/>
        <v>100800000</v>
      </c>
    </row>
    <row r="41" spans="1:9" ht="17" x14ac:dyDescent="0.2">
      <c r="A41" s="7">
        <v>5</v>
      </c>
      <c r="B41" s="19">
        <v>41.8</v>
      </c>
      <c r="C41" s="17" t="s">
        <v>43</v>
      </c>
      <c r="D41" s="7" t="s">
        <v>74</v>
      </c>
      <c r="E41" s="18">
        <v>1200</v>
      </c>
      <c r="F41" s="8">
        <v>1100</v>
      </c>
      <c r="G41" s="10">
        <f t="shared" si="1"/>
        <v>1320000</v>
      </c>
    </row>
    <row r="42" spans="1:9" x14ac:dyDescent="0.2">
      <c r="A42" s="7"/>
      <c r="B42" s="7"/>
      <c r="C42" s="17"/>
      <c r="D42" s="7"/>
      <c r="E42" s="8"/>
      <c r="F42" s="11" t="s">
        <v>69</v>
      </c>
      <c r="G42" s="12">
        <f>SUM(G34:G41)</f>
        <v>351320000</v>
      </c>
    </row>
    <row r="43" spans="1:9" x14ac:dyDescent="0.2">
      <c r="A43" s="44" t="s">
        <v>48</v>
      </c>
      <c r="B43" s="44"/>
      <c r="C43" s="44"/>
      <c r="D43" s="44"/>
      <c r="E43" s="44"/>
      <c r="F43" s="44"/>
      <c r="G43" s="44"/>
      <c r="H43" s="20"/>
    </row>
    <row r="44" spans="1:9" ht="17" x14ac:dyDescent="0.2">
      <c r="A44" s="7">
        <v>1</v>
      </c>
      <c r="B44" s="7">
        <v>51.124000000000002</v>
      </c>
      <c r="C44" s="27" t="s">
        <v>49</v>
      </c>
      <c r="D44" s="7" t="s">
        <v>6</v>
      </c>
      <c r="E44" s="14">
        <v>34000</v>
      </c>
      <c r="F44" s="8">
        <v>1000</v>
      </c>
      <c r="G44" s="21">
        <f t="shared" ref="G44:G54" si="2">E44*F44</f>
        <v>34000000</v>
      </c>
      <c r="I44" s="22"/>
    </row>
    <row r="45" spans="1:9" ht="17" x14ac:dyDescent="0.2">
      <c r="A45" s="7">
        <v>2</v>
      </c>
      <c r="B45" s="7">
        <v>6.39</v>
      </c>
      <c r="C45" s="27" t="s">
        <v>50</v>
      </c>
      <c r="D45" s="7" t="s">
        <v>75</v>
      </c>
      <c r="E45" s="14">
        <v>700</v>
      </c>
      <c r="F45" s="8">
        <v>5000</v>
      </c>
      <c r="G45" s="21">
        <f t="shared" si="2"/>
        <v>3500000</v>
      </c>
      <c r="I45" s="22"/>
    </row>
    <row r="46" spans="1:9" ht="17" x14ac:dyDescent="0.2">
      <c r="A46" s="7">
        <v>3</v>
      </c>
      <c r="B46" s="19">
        <v>7.3</v>
      </c>
      <c r="C46" s="27" t="str">
        <f>+'[1]Miscellaneous items'!B8</f>
        <v>Crash Barrier</v>
      </c>
      <c r="D46" s="7" t="s">
        <v>5</v>
      </c>
      <c r="E46" s="14">
        <v>1000</v>
      </c>
      <c r="F46" s="8">
        <v>3200</v>
      </c>
      <c r="G46" s="21">
        <f t="shared" si="2"/>
        <v>3200000</v>
      </c>
      <c r="I46" s="22"/>
    </row>
    <row r="47" spans="1:9" ht="17" x14ac:dyDescent="0.2">
      <c r="A47" s="7">
        <v>4</v>
      </c>
      <c r="B47" s="7">
        <v>7.03</v>
      </c>
      <c r="C47" s="27" t="s">
        <v>51</v>
      </c>
      <c r="D47" s="7" t="s">
        <v>5</v>
      </c>
      <c r="E47" s="14">
        <v>91000</v>
      </c>
      <c r="F47" s="8">
        <v>400</v>
      </c>
      <c r="G47" s="21">
        <f t="shared" si="2"/>
        <v>36400000</v>
      </c>
      <c r="I47" s="22"/>
    </row>
    <row r="48" spans="1:9" ht="17" x14ac:dyDescent="0.2">
      <c r="A48" s="7">
        <v>6</v>
      </c>
      <c r="B48" s="7">
        <v>51.127000000000002</v>
      </c>
      <c r="C48" s="27" t="s">
        <v>52</v>
      </c>
      <c r="D48" s="7" t="s">
        <v>75</v>
      </c>
      <c r="E48" s="21">
        <v>14000</v>
      </c>
      <c r="F48" s="8">
        <v>450</v>
      </c>
      <c r="G48" s="21">
        <f t="shared" si="2"/>
        <v>6300000</v>
      </c>
      <c r="I48" s="22"/>
    </row>
    <row r="49" spans="1:10" ht="17" x14ac:dyDescent="0.2">
      <c r="A49" s="7">
        <v>7</v>
      </c>
      <c r="B49" s="7" t="s">
        <v>76</v>
      </c>
      <c r="C49" s="17" t="str">
        <f>+'[1]Miscellaneous items'!B14</f>
        <v xml:space="preserve">Glare Protection </v>
      </c>
      <c r="D49" s="7" t="s">
        <v>5</v>
      </c>
      <c r="E49" s="14">
        <v>97000</v>
      </c>
      <c r="F49" s="8">
        <v>350</v>
      </c>
      <c r="G49" s="21">
        <f t="shared" si="2"/>
        <v>33950000</v>
      </c>
      <c r="I49" s="22"/>
      <c r="J49" s="23"/>
    </row>
    <row r="50" spans="1:10" ht="51" x14ac:dyDescent="0.2">
      <c r="A50" s="7">
        <v>8</v>
      </c>
      <c r="B50" s="7">
        <v>11.14</v>
      </c>
      <c r="C50" s="17" t="s">
        <v>53</v>
      </c>
      <c r="D50" s="7" t="s">
        <v>5</v>
      </c>
      <c r="E50" s="14">
        <v>1800</v>
      </c>
      <c r="F50" s="8">
        <v>4500</v>
      </c>
      <c r="G50" s="21">
        <f t="shared" si="2"/>
        <v>8100000</v>
      </c>
    </row>
    <row r="51" spans="1:10" ht="17" x14ac:dyDescent="0.2">
      <c r="A51" s="7">
        <v>9</v>
      </c>
      <c r="B51" s="7" t="s">
        <v>76</v>
      </c>
      <c r="C51" s="17" t="s">
        <v>54</v>
      </c>
      <c r="D51" s="7" t="s">
        <v>75</v>
      </c>
      <c r="E51" s="14">
        <v>1000</v>
      </c>
      <c r="F51" s="8">
        <v>28000</v>
      </c>
      <c r="G51" s="21">
        <f t="shared" si="2"/>
        <v>28000000</v>
      </c>
    </row>
    <row r="52" spans="1:10" ht="17" x14ac:dyDescent="0.2">
      <c r="A52" s="7">
        <v>10</v>
      </c>
      <c r="B52" s="7" t="s">
        <v>76</v>
      </c>
      <c r="C52" s="17" t="s">
        <v>55</v>
      </c>
      <c r="D52" s="7" t="s">
        <v>74</v>
      </c>
      <c r="E52" s="14">
        <v>2</v>
      </c>
      <c r="F52" s="8">
        <f>160*10^5</f>
        <v>16000000</v>
      </c>
      <c r="G52" s="21">
        <f t="shared" si="2"/>
        <v>32000000</v>
      </c>
    </row>
    <row r="53" spans="1:10" ht="17" x14ac:dyDescent="0.2">
      <c r="A53" s="7">
        <v>11</v>
      </c>
      <c r="B53" s="7" t="s">
        <v>76</v>
      </c>
      <c r="C53" s="17" t="s">
        <v>56</v>
      </c>
      <c r="D53" s="7" t="s">
        <v>74</v>
      </c>
      <c r="E53" s="14">
        <v>4</v>
      </c>
      <c r="F53" s="8">
        <f>9*10^5</f>
        <v>900000</v>
      </c>
      <c r="G53" s="15">
        <f t="shared" si="2"/>
        <v>3600000</v>
      </c>
    </row>
    <row r="54" spans="1:10" ht="17" x14ac:dyDescent="0.2">
      <c r="A54" s="7">
        <v>12</v>
      </c>
      <c r="B54" s="7" t="s">
        <v>76</v>
      </c>
      <c r="C54" s="17" t="s">
        <v>57</v>
      </c>
      <c r="D54" s="7" t="s">
        <v>77</v>
      </c>
      <c r="E54" s="14">
        <v>1</v>
      </c>
      <c r="F54" s="8">
        <f>100*10^5</f>
        <v>10000000</v>
      </c>
      <c r="G54" s="21">
        <f t="shared" si="2"/>
        <v>10000000</v>
      </c>
    </row>
    <row r="55" spans="1:10" x14ac:dyDescent="0.2">
      <c r="A55" s="7"/>
      <c r="B55" s="7"/>
      <c r="C55" s="17"/>
      <c r="D55" s="7"/>
      <c r="E55" s="8"/>
      <c r="F55" s="11" t="s">
        <v>69</v>
      </c>
      <c r="G55" s="12">
        <f>SUM(G44:G54)</f>
        <v>199050000</v>
      </c>
    </row>
    <row r="83" spans="6:13" x14ac:dyDescent="0.2">
      <c r="M83" s="5">
        <f>2*10^7</f>
        <v>20000000</v>
      </c>
    </row>
    <row r="84" spans="6:13" x14ac:dyDescent="0.2">
      <c r="F84" s="24">
        <v>41.65</v>
      </c>
      <c r="M84" s="5">
        <f>+M83/4522</f>
        <v>4422.8217602830609</v>
      </c>
    </row>
    <row r="85" spans="6:13" x14ac:dyDescent="0.2">
      <c r="F85" s="24">
        <v>46.85</v>
      </c>
      <c r="M85" s="5">
        <v>4400</v>
      </c>
    </row>
    <row r="86" spans="6:13" x14ac:dyDescent="0.2">
      <c r="F86" s="24">
        <f>SUM(F84:F85)</f>
        <v>88.5</v>
      </c>
      <c r="M86" s="5">
        <v>4522</v>
      </c>
    </row>
    <row r="87" spans="6:13" x14ac:dyDescent="0.2">
      <c r="F87" s="24">
        <f>+F86*2</f>
        <v>177</v>
      </c>
      <c r="M87" s="5">
        <f>+M85*M86</f>
        <v>19896800</v>
      </c>
    </row>
  </sheetData>
  <sheetProtection algorithmName="SHA-512" hashValue="+QBWNL9EZw8k3VVAoTiJ3NX5WsN6M+OWj4NfX4JROhsz8oLp4sDQjgWwkZY+GDfTwtD42YSp+9Jo5uyN2lDTHQ==" saltValue="xpS+JjKfKzXl7PqDuTEj8g==" spinCount="100000" sheet="1" objects="1" scenarios="1"/>
  <mergeCells count="7">
    <mergeCell ref="A33:G33"/>
    <mergeCell ref="A43:G43"/>
    <mergeCell ref="A2:G2"/>
    <mergeCell ref="A9:G9"/>
    <mergeCell ref="A14:G14"/>
    <mergeCell ref="A19:G19"/>
    <mergeCell ref="A28:G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9"/>
  <sheetViews>
    <sheetView tabSelected="1" zoomScale="90" zoomScaleNormal="90" workbookViewId="0">
      <pane xSplit="1" ySplit="1" topLeftCell="C2" activePane="bottomRight" state="frozen"/>
      <selection pane="topRight" activeCell="B1" sqref="B1"/>
      <selection pane="bottomLeft" activeCell="A2" sqref="A2"/>
      <selection pane="bottomRight" activeCell="C40" sqref="C40"/>
    </sheetView>
  </sheetViews>
  <sheetFormatPr baseColWidth="10" defaultColWidth="9.1640625" defaultRowHeight="13" x14ac:dyDescent="0.2"/>
  <cols>
    <col min="1" max="1" width="19.5" style="2" customWidth="1"/>
    <col min="2" max="2" width="55.6640625" style="2" customWidth="1"/>
    <col min="3" max="3" width="34.5" style="2" bestFit="1" customWidth="1"/>
    <col min="4" max="4" width="15.5" style="2" customWidth="1"/>
    <col min="5" max="5" width="10.5" style="28" bestFit="1" customWidth="1"/>
    <col min="6" max="6" width="16" style="2" bestFit="1" customWidth="1"/>
    <col min="7" max="7" width="19.1640625" style="2" customWidth="1"/>
    <col min="8" max="16384" width="9.1640625" style="2"/>
  </cols>
  <sheetData>
    <row r="1" spans="1:7" s="1" customFormat="1" ht="22.5" customHeight="1" x14ac:dyDescent="0.15">
      <c r="A1" s="29" t="s">
        <v>0</v>
      </c>
      <c r="B1" s="29" t="s">
        <v>1</v>
      </c>
      <c r="C1" s="29" t="s">
        <v>2</v>
      </c>
      <c r="D1" s="29" t="s">
        <v>78</v>
      </c>
      <c r="E1" s="29" t="s">
        <v>64</v>
      </c>
      <c r="F1" s="29" t="s">
        <v>79</v>
      </c>
      <c r="G1" s="30" t="s">
        <v>3</v>
      </c>
    </row>
    <row r="2" spans="1:7" s="31" customFormat="1" ht="84" x14ac:dyDescent="0.15">
      <c r="A2" s="31" t="s">
        <v>9</v>
      </c>
      <c r="B2" s="31" t="s">
        <v>10</v>
      </c>
      <c r="C2" s="31" t="s">
        <v>14</v>
      </c>
      <c r="D2" s="35">
        <v>48000</v>
      </c>
      <c r="E2" s="36" t="s">
        <v>6</v>
      </c>
      <c r="F2" s="35">
        <v>35</v>
      </c>
      <c r="G2" s="35">
        <f>+D2*F2</f>
        <v>1680000</v>
      </c>
    </row>
    <row r="3" spans="1:7" s="31" customFormat="1" ht="106.5" customHeight="1" x14ac:dyDescent="0.15">
      <c r="A3" s="31" t="s">
        <v>9</v>
      </c>
      <c r="B3" s="31" t="s">
        <v>11</v>
      </c>
      <c r="C3" s="31" t="s">
        <v>15</v>
      </c>
      <c r="D3" s="35">
        <v>160000</v>
      </c>
      <c r="E3" s="36" t="s">
        <v>6</v>
      </c>
      <c r="F3" s="35">
        <v>16</v>
      </c>
      <c r="G3" s="35">
        <f>+D3*F3</f>
        <v>2560000</v>
      </c>
    </row>
    <row r="4" spans="1:7" s="31" customFormat="1" ht="196" x14ac:dyDescent="0.15">
      <c r="A4" s="31" t="s">
        <v>9</v>
      </c>
      <c r="B4" s="31" t="s">
        <v>12</v>
      </c>
      <c r="C4" s="31" t="s">
        <v>16</v>
      </c>
      <c r="D4" s="35">
        <v>74000</v>
      </c>
      <c r="E4" s="36" t="s">
        <v>4</v>
      </c>
      <c r="F4" s="35">
        <v>7000</v>
      </c>
      <c r="G4" s="35">
        <f>+D4*F4</f>
        <v>518000000</v>
      </c>
    </row>
    <row r="5" spans="1:7" s="31" customFormat="1" ht="169.5" customHeight="1" x14ac:dyDescent="0.15">
      <c r="A5" s="31" t="s">
        <v>9</v>
      </c>
      <c r="B5" s="31" t="s">
        <v>13</v>
      </c>
      <c r="C5" s="31" t="s">
        <v>17</v>
      </c>
      <c r="D5" s="35">
        <v>37000</v>
      </c>
      <c r="E5" s="36" t="s">
        <v>4</v>
      </c>
      <c r="F5" s="35">
        <v>7300</v>
      </c>
      <c r="G5" s="35">
        <f t="shared" ref="G5:G11" si="0">+D5*F5</f>
        <v>270100000</v>
      </c>
    </row>
    <row r="6" spans="1:7" s="40" customFormat="1" ht="15" x14ac:dyDescent="0.15">
      <c r="A6" s="37" t="s">
        <v>0</v>
      </c>
      <c r="B6" s="37" t="s">
        <v>1</v>
      </c>
      <c r="C6" s="37" t="s">
        <v>2</v>
      </c>
      <c r="D6" s="37" t="s">
        <v>78</v>
      </c>
      <c r="E6" s="37" t="s">
        <v>64</v>
      </c>
      <c r="F6" s="38" t="s">
        <v>79</v>
      </c>
      <c r="G6" s="39" t="s">
        <v>3</v>
      </c>
    </row>
    <row r="7" spans="1:7" s="31" customFormat="1" ht="84" x14ac:dyDescent="0.15">
      <c r="A7" s="31" t="s">
        <v>18</v>
      </c>
      <c r="B7" s="31" t="s">
        <v>19</v>
      </c>
      <c r="C7" s="32" t="s">
        <v>21</v>
      </c>
      <c r="D7" s="35">
        <v>170000</v>
      </c>
      <c r="E7" s="36" t="s">
        <v>4</v>
      </c>
      <c r="F7" s="35">
        <v>1800</v>
      </c>
      <c r="G7" s="35">
        <f t="shared" si="0"/>
        <v>306000000</v>
      </c>
    </row>
    <row r="8" spans="1:7" s="31" customFormat="1" ht="140" x14ac:dyDescent="0.15">
      <c r="A8" s="31" t="s">
        <v>18</v>
      </c>
      <c r="B8" s="31" t="s">
        <v>20</v>
      </c>
      <c r="C8" s="32" t="s">
        <v>22</v>
      </c>
      <c r="D8" s="35">
        <v>110000</v>
      </c>
      <c r="E8" s="36" t="s">
        <v>4</v>
      </c>
      <c r="F8" s="35">
        <v>2200</v>
      </c>
      <c r="G8" s="35">
        <f t="shared" si="0"/>
        <v>242000000</v>
      </c>
    </row>
    <row r="9" spans="1:7" s="40" customFormat="1" ht="15" x14ac:dyDescent="0.15">
      <c r="A9" s="37" t="s">
        <v>0</v>
      </c>
      <c r="B9" s="37" t="s">
        <v>1</v>
      </c>
      <c r="C9" s="37" t="s">
        <v>2</v>
      </c>
      <c r="D9" s="37" t="s">
        <v>78</v>
      </c>
      <c r="E9" s="37" t="s">
        <v>64</v>
      </c>
      <c r="F9" s="38" t="s">
        <v>79</v>
      </c>
      <c r="G9" s="39" t="s">
        <v>3</v>
      </c>
    </row>
    <row r="10" spans="1:7" s="31" customFormat="1" ht="96.75" customHeight="1" x14ac:dyDescent="0.15">
      <c r="A10" s="31" t="s">
        <v>23</v>
      </c>
      <c r="B10" s="33" t="s">
        <v>24</v>
      </c>
      <c r="C10" s="32" t="s">
        <v>26</v>
      </c>
      <c r="D10" s="35">
        <v>93000</v>
      </c>
      <c r="E10" s="36" t="s">
        <v>4</v>
      </c>
      <c r="F10" s="35">
        <v>400</v>
      </c>
      <c r="G10" s="35">
        <f t="shared" si="0"/>
        <v>37200000</v>
      </c>
    </row>
    <row r="11" spans="1:7" s="31" customFormat="1" ht="19.5" customHeight="1" x14ac:dyDescent="0.15">
      <c r="A11" s="31" t="s">
        <v>23</v>
      </c>
      <c r="B11" s="33" t="s">
        <v>25</v>
      </c>
      <c r="C11" s="32" t="s">
        <v>25</v>
      </c>
      <c r="D11" s="35">
        <v>93000</v>
      </c>
      <c r="E11" s="36" t="s">
        <v>4</v>
      </c>
      <c r="F11" s="35">
        <v>120</v>
      </c>
      <c r="G11" s="35">
        <f t="shared" si="0"/>
        <v>11160000</v>
      </c>
    </row>
    <row r="12" spans="1:7" s="40" customFormat="1" ht="15" x14ac:dyDescent="0.15">
      <c r="A12" s="37" t="s">
        <v>0</v>
      </c>
      <c r="B12" s="37" t="s">
        <v>1</v>
      </c>
      <c r="C12" s="37" t="s">
        <v>2</v>
      </c>
      <c r="D12" s="37" t="s">
        <v>78</v>
      </c>
      <c r="E12" s="37" t="s">
        <v>64</v>
      </c>
      <c r="F12" s="38" t="s">
        <v>79</v>
      </c>
      <c r="G12" s="39" t="s">
        <v>3</v>
      </c>
    </row>
    <row r="13" spans="1:7" s="31" customFormat="1" ht="190.5" customHeight="1" x14ac:dyDescent="0.15">
      <c r="A13" s="31" t="s">
        <v>27</v>
      </c>
      <c r="B13" s="34" t="s">
        <v>12</v>
      </c>
      <c r="C13" s="32" t="s">
        <v>28</v>
      </c>
      <c r="D13" s="35">
        <v>1500</v>
      </c>
      <c r="E13" s="36" t="s">
        <v>4</v>
      </c>
      <c r="F13" s="35">
        <v>6000</v>
      </c>
      <c r="G13" s="35">
        <f>+D13*F13</f>
        <v>9000000</v>
      </c>
    </row>
    <row r="14" spans="1:7" s="31" customFormat="1" ht="168" x14ac:dyDescent="0.15">
      <c r="A14" s="31" t="s">
        <v>27</v>
      </c>
      <c r="B14" s="31" t="s">
        <v>13</v>
      </c>
      <c r="C14" s="31" t="s">
        <v>29</v>
      </c>
      <c r="D14" s="35">
        <v>900</v>
      </c>
      <c r="E14" s="36" t="s">
        <v>4</v>
      </c>
      <c r="F14" s="35">
        <v>7000</v>
      </c>
      <c r="G14" s="35">
        <f t="shared" ref="G14:G17" si="1">+D14*F14</f>
        <v>6300000</v>
      </c>
    </row>
    <row r="15" spans="1:7" s="31" customFormat="1" ht="112" x14ac:dyDescent="0.15">
      <c r="A15" s="31" t="s">
        <v>27</v>
      </c>
      <c r="B15" s="34" t="s">
        <v>11</v>
      </c>
      <c r="C15" s="32" t="s">
        <v>30</v>
      </c>
      <c r="D15" s="35">
        <v>41000</v>
      </c>
      <c r="E15" s="36" t="s">
        <v>6</v>
      </c>
      <c r="F15" s="35">
        <v>16</v>
      </c>
      <c r="G15" s="35">
        <f t="shared" si="1"/>
        <v>656000</v>
      </c>
    </row>
    <row r="16" spans="1:7" s="40" customFormat="1" ht="22.5" customHeight="1" x14ac:dyDescent="0.15">
      <c r="A16" s="37" t="s">
        <v>0</v>
      </c>
      <c r="B16" s="37" t="s">
        <v>1</v>
      </c>
      <c r="C16" s="37" t="s">
        <v>2</v>
      </c>
      <c r="D16" s="37" t="s">
        <v>78</v>
      </c>
      <c r="E16" s="37" t="s">
        <v>64</v>
      </c>
      <c r="F16" s="38" t="s">
        <v>79</v>
      </c>
      <c r="G16" s="39" t="s">
        <v>3</v>
      </c>
    </row>
    <row r="17" spans="1:7" s="31" customFormat="1" ht="196" x14ac:dyDescent="0.15">
      <c r="A17" s="31" t="s">
        <v>31</v>
      </c>
      <c r="B17" s="31" t="s">
        <v>33</v>
      </c>
      <c r="C17" s="31" t="s">
        <v>35</v>
      </c>
      <c r="D17" s="35">
        <v>160000</v>
      </c>
      <c r="E17" s="36" t="s">
        <v>4</v>
      </c>
      <c r="F17" s="35">
        <v>6500</v>
      </c>
      <c r="G17" s="35">
        <f t="shared" si="1"/>
        <v>1040000000</v>
      </c>
    </row>
    <row r="18" spans="1:7" s="31" customFormat="1" ht="168" x14ac:dyDescent="0.15">
      <c r="A18" s="31" t="s">
        <v>31</v>
      </c>
      <c r="B18" s="34" t="s">
        <v>32</v>
      </c>
      <c r="C18" s="32" t="s">
        <v>36</v>
      </c>
      <c r="D18" s="35">
        <v>85000</v>
      </c>
      <c r="E18" s="36" t="s">
        <v>4</v>
      </c>
      <c r="F18" s="35">
        <v>3700</v>
      </c>
      <c r="G18" s="35">
        <f>+D18*F18</f>
        <v>314500000</v>
      </c>
    </row>
    <row r="19" spans="1:7" s="31" customFormat="1" ht="70" x14ac:dyDescent="0.15">
      <c r="A19" s="31" t="s">
        <v>31</v>
      </c>
      <c r="B19" s="34" t="s">
        <v>34</v>
      </c>
      <c r="C19" s="32" t="s">
        <v>37</v>
      </c>
      <c r="D19" s="35">
        <v>130000</v>
      </c>
      <c r="E19" s="36" t="s">
        <v>6</v>
      </c>
      <c r="F19" s="35">
        <v>800</v>
      </c>
      <c r="G19" s="35">
        <f>+D19*F19</f>
        <v>104000000</v>
      </c>
    </row>
    <row r="20" spans="1:7" s="40" customFormat="1" ht="22.5" customHeight="1" x14ac:dyDescent="0.15">
      <c r="A20" s="37" t="s">
        <v>0</v>
      </c>
      <c r="B20" s="37" t="s">
        <v>1</v>
      </c>
      <c r="C20" s="37" t="s">
        <v>2</v>
      </c>
      <c r="D20" s="37" t="s">
        <v>78</v>
      </c>
      <c r="E20" s="37" t="s">
        <v>64</v>
      </c>
      <c r="F20" s="38" t="s">
        <v>79</v>
      </c>
      <c r="G20" s="39" t="s">
        <v>3</v>
      </c>
    </row>
    <row r="21" spans="1:7" s="31" customFormat="1" ht="42" x14ac:dyDescent="0.15">
      <c r="A21" s="31" t="s">
        <v>38</v>
      </c>
      <c r="B21" s="34" t="s">
        <v>39</v>
      </c>
      <c r="C21" s="32" t="s">
        <v>44</v>
      </c>
      <c r="D21" s="35">
        <v>42000</v>
      </c>
      <c r="E21" s="36" t="s">
        <v>4</v>
      </c>
      <c r="F21" s="35">
        <v>200</v>
      </c>
      <c r="G21" s="35">
        <f t="shared" ref="G21:G22" si="2">+D21*F21</f>
        <v>8400000</v>
      </c>
    </row>
    <row r="22" spans="1:7" s="31" customFormat="1" ht="56" x14ac:dyDescent="0.15">
      <c r="A22" s="31" t="s">
        <v>38</v>
      </c>
      <c r="B22" s="31" t="s">
        <v>40</v>
      </c>
      <c r="C22" s="31" t="s">
        <v>45</v>
      </c>
      <c r="D22" s="35">
        <v>6000</v>
      </c>
      <c r="E22" s="36" t="s">
        <v>4</v>
      </c>
      <c r="F22" s="35">
        <v>6300</v>
      </c>
      <c r="G22" s="35">
        <f t="shared" si="2"/>
        <v>37800000</v>
      </c>
    </row>
    <row r="23" spans="1:7" s="31" customFormat="1" ht="70" x14ac:dyDescent="0.15">
      <c r="A23" s="31" t="s">
        <v>38</v>
      </c>
      <c r="B23" s="34" t="s">
        <v>41</v>
      </c>
      <c r="C23" s="32" t="s">
        <v>46</v>
      </c>
      <c r="D23" s="35">
        <v>29000</v>
      </c>
      <c r="E23" s="36" t="s">
        <v>4</v>
      </c>
      <c r="F23" s="35">
        <v>7000</v>
      </c>
      <c r="G23" s="35">
        <f t="shared" ref="G23:G37" si="3">+D23*F23</f>
        <v>203000000</v>
      </c>
    </row>
    <row r="24" spans="1:7" s="31" customFormat="1" ht="42" x14ac:dyDescent="0.15">
      <c r="A24" s="31" t="s">
        <v>38</v>
      </c>
      <c r="B24" s="34" t="s">
        <v>42</v>
      </c>
      <c r="C24" s="32" t="s">
        <v>47</v>
      </c>
      <c r="D24" s="35">
        <v>1600</v>
      </c>
      <c r="E24" s="36" t="s">
        <v>7</v>
      </c>
      <c r="F24" s="35">
        <v>63000</v>
      </c>
      <c r="G24" s="35">
        <f t="shared" si="3"/>
        <v>100800000</v>
      </c>
    </row>
    <row r="25" spans="1:7" s="31" customFormat="1" ht="21.75" customHeight="1" x14ac:dyDescent="0.15">
      <c r="A25" s="31" t="s">
        <v>38</v>
      </c>
      <c r="B25" s="34" t="s">
        <v>43</v>
      </c>
      <c r="C25" s="32" t="s">
        <v>43</v>
      </c>
      <c r="D25" s="35">
        <v>1200</v>
      </c>
      <c r="E25" s="36" t="s">
        <v>8</v>
      </c>
      <c r="F25" s="35">
        <v>1100</v>
      </c>
      <c r="G25" s="35">
        <f t="shared" si="3"/>
        <v>1320000</v>
      </c>
    </row>
    <row r="26" spans="1:7" s="40" customFormat="1" ht="22.5" customHeight="1" x14ac:dyDescent="0.15">
      <c r="A26" s="37" t="s">
        <v>0</v>
      </c>
      <c r="B26" s="37" t="s">
        <v>1</v>
      </c>
      <c r="C26" s="37" t="s">
        <v>2</v>
      </c>
      <c r="D26" s="37" t="s">
        <v>78</v>
      </c>
      <c r="E26" s="37" t="s">
        <v>64</v>
      </c>
      <c r="F26" s="38" t="s">
        <v>79</v>
      </c>
      <c r="G26" s="39" t="s">
        <v>3</v>
      </c>
    </row>
    <row r="27" spans="1:7" s="31" customFormat="1" ht="24.75" customHeight="1" x14ac:dyDescent="0.15">
      <c r="A27" s="31" t="s">
        <v>48</v>
      </c>
      <c r="B27" s="34" t="s">
        <v>49</v>
      </c>
      <c r="C27" s="32" t="s">
        <v>49</v>
      </c>
      <c r="D27" s="35">
        <v>34000</v>
      </c>
      <c r="E27" s="36" t="s">
        <v>6</v>
      </c>
      <c r="F27" s="35">
        <v>1000</v>
      </c>
      <c r="G27" s="35">
        <f t="shared" si="3"/>
        <v>34000000</v>
      </c>
    </row>
    <row r="28" spans="1:7" s="31" customFormat="1" ht="24.75" customHeight="1" x14ac:dyDescent="0.15">
      <c r="A28" s="31" t="s">
        <v>48</v>
      </c>
      <c r="B28" s="34" t="s">
        <v>50</v>
      </c>
      <c r="C28" s="32" t="s">
        <v>50</v>
      </c>
      <c r="D28" s="35">
        <v>700</v>
      </c>
      <c r="E28" s="36" t="s">
        <v>8</v>
      </c>
      <c r="F28" s="35">
        <v>5000</v>
      </c>
      <c r="G28" s="35">
        <f t="shared" si="3"/>
        <v>3500000</v>
      </c>
    </row>
    <row r="29" spans="1:7" s="31" customFormat="1" ht="24.75" customHeight="1" x14ac:dyDescent="0.15">
      <c r="A29" s="31" t="s">
        <v>48</v>
      </c>
      <c r="B29" s="34" t="s">
        <v>58</v>
      </c>
      <c r="C29" s="32" t="s">
        <v>58</v>
      </c>
      <c r="D29" s="35">
        <v>1000</v>
      </c>
      <c r="E29" s="36" t="s">
        <v>5</v>
      </c>
      <c r="F29" s="35">
        <v>3200</v>
      </c>
      <c r="G29" s="35">
        <f t="shared" si="3"/>
        <v>3200000</v>
      </c>
    </row>
    <row r="30" spans="1:7" s="31" customFormat="1" ht="24.75" customHeight="1" x14ac:dyDescent="0.15">
      <c r="A30" s="31" t="s">
        <v>48</v>
      </c>
      <c r="B30" s="34" t="s">
        <v>51</v>
      </c>
      <c r="C30" s="32" t="s">
        <v>51</v>
      </c>
      <c r="D30" s="35">
        <v>91000</v>
      </c>
      <c r="E30" s="36" t="s">
        <v>5</v>
      </c>
      <c r="F30" s="35">
        <v>400</v>
      </c>
      <c r="G30" s="35">
        <f t="shared" si="3"/>
        <v>36400000</v>
      </c>
    </row>
    <row r="31" spans="1:7" s="31" customFormat="1" ht="24.75" customHeight="1" x14ac:dyDescent="0.15">
      <c r="A31" s="31" t="s">
        <v>48</v>
      </c>
      <c r="B31" s="34" t="s">
        <v>52</v>
      </c>
      <c r="C31" s="32" t="s">
        <v>52</v>
      </c>
      <c r="D31" s="35">
        <v>14000</v>
      </c>
      <c r="E31" s="36" t="s">
        <v>8</v>
      </c>
      <c r="F31" s="35">
        <v>450</v>
      </c>
      <c r="G31" s="35">
        <f t="shared" si="3"/>
        <v>6300000</v>
      </c>
    </row>
    <row r="32" spans="1:7" s="31" customFormat="1" ht="24.75" customHeight="1" x14ac:dyDescent="0.15">
      <c r="A32" s="31" t="s">
        <v>48</v>
      </c>
      <c r="B32" s="34" t="s">
        <v>59</v>
      </c>
      <c r="C32" s="32" t="s">
        <v>59</v>
      </c>
      <c r="D32" s="35">
        <v>97000</v>
      </c>
      <c r="E32" s="36" t="s">
        <v>5</v>
      </c>
      <c r="F32" s="35">
        <v>350</v>
      </c>
      <c r="G32" s="35">
        <f t="shared" si="3"/>
        <v>33950000</v>
      </c>
    </row>
    <row r="33" spans="1:7" s="31" customFormat="1" ht="56" x14ac:dyDescent="0.15">
      <c r="A33" s="31" t="s">
        <v>48</v>
      </c>
      <c r="B33" s="34" t="s">
        <v>53</v>
      </c>
      <c r="C33" s="32" t="s">
        <v>60</v>
      </c>
      <c r="D33" s="35">
        <v>1800</v>
      </c>
      <c r="E33" s="36" t="s">
        <v>5</v>
      </c>
      <c r="F33" s="35">
        <v>4500</v>
      </c>
      <c r="G33" s="35">
        <f t="shared" si="3"/>
        <v>8100000</v>
      </c>
    </row>
    <row r="34" spans="1:7" s="31" customFormat="1" ht="24.75" customHeight="1" x14ac:dyDescent="0.15">
      <c r="A34" s="31" t="s">
        <v>48</v>
      </c>
      <c r="B34" s="34" t="s">
        <v>54</v>
      </c>
      <c r="C34" s="32" t="s">
        <v>54</v>
      </c>
      <c r="D34" s="35">
        <v>1000</v>
      </c>
      <c r="E34" s="36" t="s">
        <v>8</v>
      </c>
      <c r="F34" s="35">
        <v>28000</v>
      </c>
      <c r="G34" s="35">
        <f t="shared" si="3"/>
        <v>28000000</v>
      </c>
    </row>
    <row r="35" spans="1:7" s="31" customFormat="1" ht="24.75" customHeight="1" x14ac:dyDescent="0.15">
      <c r="A35" s="31" t="s">
        <v>48</v>
      </c>
      <c r="B35" s="34" t="s">
        <v>55</v>
      </c>
      <c r="C35" s="32" t="s">
        <v>55</v>
      </c>
      <c r="D35" s="35">
        <v>2</v>
      </c>
      <c r="E35" s="36" t="s">
        <v>8</v>
      </c>
      <c r="F35" s="35">
        <v>16000000</v>
      </c>
      <c r="G35" s="35">
        <f t="shared" si="3"/>
        <v>32000000</v>
      </c>
    </row>
    <row r="36" spans="1:7" s="31" customFormat="1" ht="24.75" customHeight="1" x14ac:dyDescent="0.15">
      <c r="A36" s="31" t="s">
        <v>48</v>
      </c>
      <c r="B36" s="34" t="s">
        <v>56</v>
      </c>
      <c r="C36" s="34" t="s">
        <v>56</v>
      </c>
      <c r="D36" s="35">
        <v>4</v>
      </c>
      <c r="E36" s="36" t="s">
        <v>8</v>
      </c>
      <c r="F36" s="35">
        <v>900000</v>
      </c>
      <c r="G36" s="35">
        <f t="shared" si="3"/>
        <v>3600000</v>
      </c>
    </row>
    <row r="37" spans="1:7" s="31" customFormat="1" ht="24.75" customHeight="1" x14ac:dyDescent="0.15">
      <c r="A37" s="31" t="s">
        <v>48</v>
      </c>
      <c r="B37" s="34" t="s">
        <v>57</v>
      </c>
      <c r="C37" s="34" t="s">
        <v>57</v>
      </c>
      <c r="D37" s="35">
        <v>1</v>
      </c>
      <c r="E37" s="36" t="s">
        <v>8</v>
      </c>
      <c r="F37" s="35">
        <v>10000000</v>
      </c>
      <c r="G37" s="35">
        <f t="shared" si="3"/>
        <v>10000000</v>
      </c>
    </row>
    <row r="38" spans="1:7" s="41" customFormat="1" x14ac:dyDescent="0.2">
      <c r="E38" s="42"/>
    </row>
    <row r="39" spans="1:7" s="41" customFormat="1" x14ac:dyDescent="0.2">
      <c r="E39" s="42"/>
    </row>
  </sheetData>
  <sheetProtection algorithmName="SHA-512" hashValue="HAzmK0jCny8uwmPbI0H7z38d424ZvXAJbuk6oXTuDWhUPce11rt60BxZfGkeZc3oo0pOu6661SEfBAfbFIENUQ==" saltValue="/DaMhyXmiKXRyTuNxck8aA=="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BOQ Road</vt:lpstr>
      <vt:lpstr>BOQ Road Sq ft format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BOQ</dc:title>
  <dc:subject/>
  <dc:creator>Sq-Feet</dc:creator>
  <cp:keywords>BOQ</cp:keywords>
  <dc:description/>
  <cp:lastModifiedBy>Swarith Kale</cp:lastModifiedBy>
  <dcterms:created xsi:type="dcterms:W3CDTF">2021-10-12T17:49:40Z</dcterms:created>
  <dcterms:modified xsi:type="dcterms:W3CDTF">2022-02-03T05:31:59Z</dcterms:modified>
  <cp:category>Educational </cp:category>
</cp:coreProperties>
</file>